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ля тарифного регулирования " sheetId="1" r:id="rId1"/>
  </sheets>
  <definedNames>
    <definedName name="_xlnm.Print_Area_1">'Для тарифного регулирования '!$A$1:$E$59</definedName>
    <definedName name="_xlnm.Print_Area" localSheetId="0">'Для тарифного регулирования '!$A$1:$E$59</definedName>
  </definedNames>
  <calcPr fullCalcOnLoad="1"/>
</workbook>
</file>

<file path=xl/sharedStrings.xml><?xml version="1.0" encoding="utf-8"?>
<sst xmlns="http://schemas.openxmlformats.org/spreadsheetml/2006/main" count="165" uniqueCount="112">
  <si>
    <t>№</t>
  </si>
  <si>
    <t>Наименование статьи расходов</t>
  </si>
  <si>
    <t xml:space="preserve">2021 план </t>
  </si>
  <si>
    <t>ед измерения</t>
  </si>
  <si>
    <t>Пояснения</t>
  </si>
  <si>
    <t>1.</t>
  </si>
  <si>
    <t>ФОТ</t>
  </si>
  <si>
    <t>тыс. руб.</t>
  </si>
  <si>
    <t>1.1.</t>
  </si>
  <si>
    <t>Сотрудники в штате</t>
  </si>
  <si>
    <t>1.2.</t>
  </si>
  <si>
    <t>Сотрудники по договорам ГПХ</t>
  </si>
  <si>
    <t>2.</t>
  </si>
  <si>
    <t>Социальные отчисления -</t>
  </si>
  <si>
    <t>3.</t>
  </si>
  <si>
    <t>Материалы и инструменты</t>
  </si>
  <si>
    <t>3.1.</t>
  </si>
  <si>
    <t>3.2.</t>
  </si>
  <si>
    <t>3.3.</t>
  </si>
  <si>
    <t>ГСМ</t>
  </si>
  <si>
    <t>3.4.</t>
  </si>
  <si>
    <t>Инструменты</t>
  </si>
  <si>
    <t>3.5.</t>
  </si>
  <si>
    <t>Спецодежда</t>
  </si>
  <si>
    <t>3.6.</t>
  </si>
  <si>
    <t>Автозапчасти</t>
  </si>
  <si>
    <t>3.7.</t>
  </si>
  <si>
    <t>4.</t>
  </si>
  <si>
    <t>Работы и услуги производственного характера</t>
  </si>
  <si>
    <t>4.1.</t>
  </si>
  <si>
    <t>Аренда спецтехники и инструментов</t>
  </si>
  <si>
    <t>4.2.</t>
  </si>
  <si>
    <t xml:space="preserve">Техническое обслуживание сетей </t>
  </si>
  <si>
    <t>4.3.</t>
  </si>
  <si>
    <t>Текущий ремонт сетей</t>
  </si>
  <si>
    <t>4.4.</t>
  </si>
  <si>
    <t>Ремонт автотраспорта</t>
  </si>
  <si>
    <t>5.</t>
  </si>
  <si>
    <t>Прочие затраты</t>
  </si>
  <si>
    <t>5.1.</t>
  </si>
  <si>
    <t>Аренда сетей</t>
  </si>
  <si>
    <t>5.2.</t>
  </si>
  <si>
    <t>Аренда помещений</t>
  </si>
  <si>
    <t>5.4.</t>
  </si>
  <si>
    <t>Страхование</t>
  </si>
  <si>
    <t>5.5.</t>
  </si>
  <si>
    <t xml:space="preserve">Оценка условий труда </t>
  </si>
  <si>
    <t>5.6.</t>
  </si>
  <si>
    <t>Оргтехника и программное обеспечение</t>
  </si>
  <si>
    <t>5.7.</t>
  </si>
  <si>
    <t>Мебель</t>
  </si>
  <si>
    <t>5.8.</t>
  </si>
  <si>
    <t>Обучение</t>
  </si>
  <si>
    <t>5.9.</t>
  </si>
  <si>
    <t>Юридические услуги</t>
  </si>
  <si>
    <t>5.10.</t>
  </si>
  <si>
    <t>Охрана</t>
  </si>
  <si>
    <t>5.11.</t>
  </si>
  <si>
    <t>5.12.</t>
  </si>
  <si>
    <t>Канцтовары</t>
  </si>
  <si>
    <t>5.13.</t>
  </si>
  <si>
    <t>Курьерска доставка, почта</t>
  </si>
  <si>
    <t>5.14.</t>
  </si>
  <si>
    <t>Электронная подпись (отчетность)</t>
  </si>
  <si>
    <t>Услуги банка</t>
  </si>
  <si>
    <t>5.15.</t>
  </si>
  <si>
    <t xml:space="preserve">Услуги связи (телефон, интернет) </t>
  </si>
  <si>
    <t>5.16.</t>
  </si>
  <si>
    <t>Прочее (обслуживание топливных карт, тех.поддержка сайта)</t>
  </si>
  <si>
    <t>6.</t>
  </si>
  <si>
    <t>Налоги</t>
  </si>
  <si>
    <t>6.1.</t>
  </si>
  <si>
    <t>УСН</t>
  </si>
  <si>
    <t>6.2.</t>
  </si>
  <si>
    <t>Налог на имущество</t>
  </si>
  <si>
    <t>6.3.</t>
  </si>
  <si>
    <t xml:space="preserve">Налог на землю </t>
  </si>
  <si>
    <t>6.4.</t>
  </si>
  <si>
    <t xml:space="preserve">Транспортный налог </t>
  </si>
  <si>
    <t>6.5.</t>
  </si>
  <si>
    <t>Плата за негативное воздействие на окруж. среду</t>
  </si>
  <si>
    <t>6.6.</t>
  </si>
  <si>
    <t xml:space="preserve">Налог на прибыль </t>
  </si>
  <si>
    <t>6.7.</t>
  </si>
  <si>
    <t>Иные налоги (с расшифровкой)</t>
  </si>
  <si>
    <t>7.</t>
  </si>
  <si>
    <t>Амортизация</t>
  </si>
  <si>
    <t>8.</t>
  </si>
  <si>
    <t>Прибыль</t>
  </si>
  <si>
    <t>9.</t>
  </si>
  <si>
    <t>Технологические потери</t>
  </si>
  <si>
    <t>Итого с потерями:</t>
  </si>
  <si>
    <t>Итого без потерь:</t>
  </si>
  <si>
    <t>2.1.</t>
  </si>
  <si>
    <t>2.4.</t>
  </si>
  <si>
    <t xml:space="preserve">ПФР </t>
  </si>
  <si>
    <t xml:space="preserve">ФСС </t>
  </si>
  <si>
    <t xml:space="preserve">Материалы </t>
  </si>
  <si>
    <t xml:space="preserve">Прочие материалы </t>
  </si>
  <si>
    <t xml:space="preserve">Ведение сайта  (раскрытие информации, бух услуги) </t>
  </si>
  <si>
    <t xml:space="preserve">Прочее </t>
  </si>
  <si>
    <t>в том числе выпадающие доходы на оплату потерь</t>
  </si>
  <si>
    <t>9.1.</t>
  </si>
  <si>
    <t xml:space="preserve">Выпадающие доходы в состав тарифа будущего года </t>
  </si>
  <si>
    <t>Прочие</t>
  </si>
  <si>
    <t>4.5.</t>
  </si>
  <si>
    <t>Лизинг</t>
  </si>
  <si>
    <t>5.3.</t>
  </si>
  <si>
    <t>Директор ООО "ОООООО"</t>
  </si>
  <si>
    <t>Иванов И.И.</t>
  </si>
  <si>
    <t>Расчет необходимой валовой выручки (НВВ) ООО "ООООО" на 2021 год.</t>
  </si>
  <si>
    <t xml:space="preserve">2019 факт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</si>
</sst>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 horizontal="center" vertical="center" wrapText="1"/>
      <protection/>
    </xf>
    <xf numFmtId="4" fontId="4" fillId="28" borderId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4" fontId="4" fillId="33" borderId="0">
      <alignment horizontal="right"/>
      <protection/>
    </xf>
    <xf numFmtId="0" fontId="44" fillId="3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6" applyAlignment="1">
      <alignment horizontal="center" vertical="center"/>
      <protection/>
    </xf>
    <xf numFmtId="4" fontId="2" fillId="0" borderId="0" xfId="56" applyNumberFormat="1" applyAlignment="1">
      <alignment horizontal="center" vertical="center"/>
      <protection/>
    </xf>
    <xf numFmtId="0" fontId="5" fillId="35" borderId="10" xfId="56" applyFont="1" applyFill="1" applyBorder="1" applyAlignment="1">
      <alignment vertical="center" wrapText="1"/>
      <protection/>
    </xf>
    <xf numFmtId="0" fontId="6" fillId="0" borderId="11" xfId="34" applyFont="1" applyBorder="1" applyAlignment="1">
      <alignment horizontal="center" vertical="center" wrapText="1"/>
      <protection/>
    </xf>
    <xf numFmtId="0" fontId="5" fillId="0" borderId="11" xfId="34" applyFont="1" applyBorder="1" applyAlignment="1">
      <alignment horizontal="center" vertical="center" wrapText="1"/>
      <protection/>
    </xf>
    <xf numFmtId="0" fontId="7" fillId="0" borderId="11" xfId="34" applyNumberFormat="1" applyFont="1" applyBorder="1" applyAlignment="1">
      <alignment horizontal="center" vertical="center" wrapText="1"/>
      <protection/>
    </xf>
    <xf numFmtId="0" fontId="5" fillId="0" borderId="11" xfId="34" applyNumberFormat="1" applyFont="1" applyBorder="1" applyAlignment="1">
      <alignment horizontal="center" vertical="center" wrapText="1"/>
      <protection/>
    </xf>
    <xf numFmtId="0" fontId="5" fillId="36" borderId="11" xfId="56" applyFont="1" applyFill="1" applyBorder="1" applyAlignment="1">
      <alignment horizontal="center" vertical="center" wrapText="1"/>
      <protection/>
    </xf>
    <xf numFmtId="4" fontId="5" fillId="36" borderId="11" xfId="56" applyNumberFormat="1" applyFont="1" applyFill="1" applyBorder="1" applyAlignment="1">
      <alignment horizontal="center" vertical="center" wrapText="1"/>
      <protection/>
    </xf>
    <xf numFmtId="0" fontId="2" fillId="0" borderId="11" xfId="56" applyBorder="1" applyAlignment="1">
      <alignment horizontal="center" vertical="center"/>
      <protection/>
    </xf>
    <xf numFmtId="0" fontId="8" fillId="35" borderId="11" xfId="56" applyFont="1" applyFill="1" applyBorder="1" applyAlignment="1">
      <alignment horizontal="center" vertical="center" wrapText="1"/>
      <protection/>
    </xf>
    <xf numFmtId="0" fontId="8" fillId="35" borderId="0" xfId="56" applyFont="1" applyFill="1" applyBorder="1" applyAlignment="1">
      <alignment horizontal="center" vertical="center" wrapText="1"/>
      <protection/>
    </xf>
    <xf numFmtId="165" fontId="2" fillId="0" borderId="0" xfId="56" applyNumberFormat="1" applyAlignment="1">
      <alignment horizontal="center" vertical="center"/>
      <protection/>
    </xf>
    <xf numFmtId="165" fontId="5" fillId="36" borderId="11" xfId="56" applyNumberFormat="1" applyFont="1" applyFill="1" applyBorder="1" applyAlignment="1">
      <alignment horizontal="center" vertical="center" wrapText="1"/>
      <protection/>
    </xf>
    <xf numFmtId="0" fontId="9" fillId="37" borderId="11" xfId="56" applyFont="1" applyFill="1" applyBorder="1" applyAlignment="1">
      <alignment horizontal="center" vertical="center" wrapText="1"/>
      <protection/>
    </xf>
    <xf numFmtId="4" fontId="9" fillId="37" borderId="11" xfId="56" applyNumberFormat="1" applyFont="1" applyFill="1" applyBorder="1" applyAlignment="1">
      <alignment horizontal="center" vertical="center" wrapText="1"/>
      <protection/>
    </xf>
    <xf numFmtId="4" fontId="9" fillId="38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Alignment="1">
      <alignment horizontal="center" vertical="center"/>
      <protection/>
    </xf>
    <xf numFmtId="4" fontId="10" fillId="0" borderId="0" xfId="56" applyNumberFormat="1" applyFont="1" applyAlignment="1">
      <alignment horizontal="center" vertical="center"/>
      <protection/>
    </xf>
    <xf numFmtId="165" fontId="10" fillId="0" borderId="0" xfId="56" applyNumberFormat="1" applyFont="1" applyAlignment="1">
      <alignment horizontal="center" vertical="center"/>
      <protection/>
    </xf>
    <xf numFmtId="165" fontId="11" fillId="36" borderId="11" xfId="56" applyNumberFormat="1" applyFont="1" applyFill="1" applyBorder="1" applyAlignment="1">
      <alignment horizontal="center" vertical="center" wrapText="1"/>
      <protection/>
    </xf>
    <xf numFmtId="0" fontId="11" fillId="36" borderId="12" xfId="56" applyNumberFormat="1" applyFont="1" applyFill="1" applyBorder="1" applyAlignment="1">
      <alignment horizontal="center" vertical="center" wrapText="1"/>
      <protection/>
    </xf>
    <xf numFmtId="0" fontId="11" fillId="36" borderId="12" xfId="56" applyFont="1" applyFill="1" applyBorder="1" applyAlignment="1">
      <alignment horizontal="center" vertical="center" wrapText="1"/>
      <protection/>
    </xf>
    <xf numFmtId="0" fontId="8" fillId="39" borderId="11" xfId="56" applyFont="1" applyFill="1" applyBorder="1" applyAlignment="1">
      <alignment horizontal="center" vertical="center" wrapText="1"/>
      <protection/>
    </xf>
    <xf numFmtId="4" fontId="8" fillId="39" borderId="11" xfId="56" applyNumberFormat="1" applyFont="1" applyFill="1" applyBorder="1" applyAlignment="1">
      <alignment horizontal="center" vertical="center" wrapText="1"/>
      <protection/>
    </xf>
    <xf numFmtId="16" fontId="8" fillId="39" borderId="11" xfId="56" applyNumberFormat="1" applyFont="1" applyFill="1" applyBorder="1" applyAlignment="1">
      <alignment horizontal="center" vertical="center" wrapText="1"/>
      <protection/>
    </xf>
    <xf numFmtId="1" fontId="8" fillId="39" borderId="11" xfId="56" applyNumberFormat="1" applyFont="1" applyFill="1" applyBorder="1" applyAlignment="1">
      <alignment horizontal="center" vertical="center" wrapText="1"/>
      <protection/>
    </xf>
    <xf numFmtId="165" fontId="8" fillId="39" borderId="11" xfId="56" applyNumberFormat="1" applyFont="1" applyFill="1" applyBorder="1" applyAlignment="1">
      <alignment horizontal="center" vertical="center" wrapText="1"/>
      <protection/>
    </xf>
    <xf numFmtId="3" fontId="2" fillId="0" borderId="0" xfId="56" applyNumberFormat="1" applyAlignment="1">
      <alignment horizontal="center" vertical="center"/>
      <protection/>
    </xf>
    <xf numFmtId="4" fontId="2" fillId="40" borderId="0" xfId="56" applyNumberFormat="1" applyFill="1" applyAlignment="1">
      <alignment horizontal="center" vertical="center"/>
      <protection/>
    </xf>
    <xf numFmtId="0" fontId="7" fillId="41" borderId="11" xfId="34" applyNumberFormat="1" applyFont="1" applyFill="1" applyBorder="1" applyAlignment="1">
      <alignment horizontal="center" vertical="center" wrapText="1"/>
      <protection/>
    </xf>
    <xf numFmtId="4" fontId="2" fillId="41" borderId="0" xfId="56" applyNumberFormat="1" applyFill="1" applyAlignment="1">
      <alignment horizontal="center" vertical="center"/>
      <protection/>
    </xf>
    <xf numFmtId="4" fontId="10" fillId="41" borderId="0" xfId="56" applyNumberFormat="1" applyFont="1" applyFill="1" applyAlignment="1">
      <alignment horizontal="center" vertical="center"/>
      <protection/>
    </xf>
    <xf numFmtId="0" fontId="5" fillId="35" borderId="12" xfId="56" applyFont="1" applyFill="1" applyBorder="1" applyAlignment="1">
      <alignment horizontal="center" vertical="center" wrapText="1"/>
      <protection/>
    </xf>
    <xf numFmtId="0" fontId="9" fillId="37" borderId="12" xfId="56" applyFont="1" applyFill="1" applyBorder="1" applyAlignment="1">
      <alignment horizontal="center" vertical="center" wrapText="1"/>
      <protection/>
    </xf>
    <xf numFmtId="0" fontId="9" fillId="37" borderId="10" xfId="56" applyFont="1" applyFill="1" applyBorder="1" applyAlignment="1">
      <alignment horizontal="center" vertical="center" wrapText="1"/>
      <protection/>
    </xf>
    <xf numFmtId="0" fontId="9" fillId="38" borderId="12" xfId="56" applyFont="1" applyFill="1" applyBorder="1" applyAlignment="1">
      <alignment horizontal="center" vertical="center" wrapText="1"/>
      <protection/>
    </xf>
    <xf numFmtId="0" fontId="9" fillId="38" borderId="10" xfId="56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ормула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7DEE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zoomScale="90" zoomScaleNormal="90" zoomScalePageLayoutView="0" workbookViewId="0" topLeftCell="A19">
      <selection activeCell="H7" sqref="H7"/>
    </sheetView>
  </sheetViews>
  <sheetFormatPr defaultColWidth="10.140625" defaultRowHeight="12.75" customHeight="1"/>
  <cols>
    <col min="1" max="1" width="6.57421875" style="1" customWidth="1"/>
    <col min="2" max="2" width="58.00390625" style="1" customWidth="1"/>
    <col min="3" max="3" width="24.00390625" style="30" customWidth="1"/>
    <col min="4" max="4" width="24.00390625" style="2" customWidth="1"/>
    <col min="5" max="5" width="19.00390625" style="1" customWidth="1"/>
    <col min="6" max="6" width="23.28125" style="1" customWidth="1"/>
    <col min="7" max="247" width="10.140625" style="1" customWidth="1"/>
    <col min="248" max="248" width="6.57421875" style="1" customWidth="1"/>
    <col min="249" max="249" width="54.00390625" style="1" customWidth="1"/>
    <col min="250" max="250" width="24.00390625" style="1" customWidth="1"/>
    <col min="251" max="251" width="14.7109375" style="1" customWidth="1"/>
    <col min="252" max="16384" width="10.140625" style="1" customWidth="1"/>
  </cols>
  <sheetData>
    <row r="1" spans="1:6" ht="27" customHeight="1">
      <c r="A1" s="34" t="s">
        <v>110</v>
      </c>
      <c r="B1" s="34"/>
      <c r="C1" s="34"/>
      <c r="D1" s="34"/>
      <c r="E1" s="34"/>
      <c r="F1" s="3"/>
    </row>
    <row r="2" spans="1:6" ht="24" customHeight="1">
      <c r="A2" s="4" t="s">
        <v>0</v>
      </c>
      <c r="B2" s="5" t="s">
        <v>1</v>
      </c>
      <c r="C2" s="31" t="s">
        <v>111</v>
      </c>
      <c r="D2" s="6" t="s">
        <v>2</v>
      </c>
      <c r="E2" s="7" t="s">
        <v>3</v>
      </c>
      <c r="F2" s="6" t="s">
        <v>4</v>
      </c>
    </row>
    <row r="3" spans="1:6" ht="18.75" customHeight="1">
      <c r="A3" s="8" t="s">
        <v>5</v>
      </c>
      <c r="B3" s="8" t="s">
        <v>6</v>
      </c>
      <c r="C3" s="9">
        <f>C4+C5</f>
        <v>2738.6</v>
      </c>
      <c r="D3" s="9">
        <f>D4+D5</f>
        <v>4013.5199999999995</v>
      </c>
      <c r="E3" s="8" t="s">
        <v>7</v>
      </c>
      <c r="F3" s="10"/>
    </row>
    <row r="4" spans="1:6" ht="14.25" customHeight="1">
      <c r="A4" s="24" t="s">
        <v>8</v>
      </c>
      <c r="B4" s="24" t="s">
        <v>9</v>
      </c>
      <c r="C4" s="25">
        <v>2738.6</v>
      </c>
      <c r="D4" s="25">
        <f>334.46*12</f>
        <v>4013.5199999999995</v>
      </c>
      <c r="E4" s="24" t="s">
        <v>7</v>
      </c>
      <c r="F4" s="10"/>
    </row>
    <row r="5" spans="1:6" ht="14.25" customHeight="1">
      <c r="A5" s="24" t="s">
        <v>10</v>
      </c>
      <c r="B5" s="24" t="s">
        <v>11</v>
      </c>
      <c r="C5" s="25"/>
      <c r="D5" s="25"/>
      <c r="E5" s="24" t="s">
        <v>7</v>
      </c>
      <c r="F5" s="10"/>
    </row>
    <row r="6" spans="1:6" ht="18.75" customHeight="1">
      <c r="A6" s="8" t="s">
        <v>12</v>
      </c>
      <c r="B6" s="8" t="s">
        <v>13</v>
      </c>
      <c r="C6" s="9">
        <f>C7+C8</f>
        <v>674</v>
      </c>
      <c r="D6" s="9">
        <f>D7+D8</f>
        <v>987.7720295041262</v>
      </c>
      <c r="E6" s="8" t="s">
        <v>7</v>
      </c>
      <c r="F6" s="10"/>
    </row>
    <row r="7" spans="1:6" ht="14.25" customHeight="1">
      <c r="A7" s="26" t="s">
        <v>93</v>
      </c>
      <c r="B7" s="24" t="s">
        <v>95</v>
      </c>
      <c r="C7" s="25">
        <v>580.7</v>
      </c>
      <c r="D7" s="25">
        <f>C7/C3*D4</f>
        <v>851.0374147374571</v>
      </c>
      <c r="E7" s="24" t="s">
        <v>7</v>
      </c>
      <c r="F7" s="10"/>
    </row>
    <row r="8" spans="1:6" ht="14.25" customHeight="1">
      <c r="A8" s="26" t="s">
        <v>94</v>
      </c>
      <c r="B8" s="24" t="s">
        <v>96</v>
      </c>
      <c r="C8" s="25">
        <v>93.3</v>
      </c>
      <c r="D8" s="25">
        <f>C8/C3*D4</f>
        <v>136.73461476666907</v>
      </c>
      <c r="E8" s="24" t="s">
        <v>7</v>
      </c>
      <c r="F8" s="10"/>
    </row>
    <row r="9" spans="1:6" ht="18.75" customHeight="1">
      <c r="A9" s="8" t="s">
        <v>14</v>
      </c>
      <c r="B9" s="8" t="s">
        <v>15</v>
      </c>
      <c r="C9" s="9">
        <f>SUM(C10:C16)</f>
        <v>0</v>
      </c>
      <c r="D9" s="9">
        <f>SUM(D10:D16)</f>
        <v>0</v>
      </c>
      <c r="E9" s="8" t="s">
        <v>7</v>
      </c>
      <c r="F9" s="10"/>
    </row>
    <row r="10" spans="1:6" ht="14.25" customHeight="1">
      <c r="A10" s="27" t="s">
        <v>16</v>
      </c>
      <c r="B10" s="24" t="s">
        <v>97</v>
      </c>
      <c r="C10" s="28">
        <f>SUM(G10:N10)/1000</f>
        <v>0</v>
      </c>
      <c r="D10" s="25">
        <f>C10*1.1</f>
        <v>0</v>
      </c>
      <c r="E10" s="24" t="s">
        <v>7</v>
      </c>
      <c r="F10" s="10"/>
    </row>
    <row r="11" spans="1:6" ht="14.25" customHeight="1">
      <c r="A11" s="27" t="s">
        <v>17</v>
      </c>
      <c r="B11" s="24" t="s">
        <v>98</v>
      </c>
      <c r="C11" s="28"/>
      <c r="D11" s="25"/>
      <c r="E11" s="24" t="s">
        <v>7</v>
      </c>
      <c r="F11" s="10"/>
    </row>
    <row r="12" spans="1:6" ht="14.25" customHeight="1">
      <c r="A12" s="27" t="s">
        <v>18</v>
      </c>
      <c r="B12" s="24" t="s">
        <v>19</v>
      </c>
      <c r="C12" s="28">
        <f>SUM(G12:N12)/1000</f>
        <v>0</v>
      </c>
      <c r="D12" s="25">
        <f>C12*1.1</f>
        <v>0</v>
      </c>
      <c r="E12" s="24" t="s">
        <v>7</v>
      </c>
      <c r="F12" s="10"/>
    </row>
    <row r="13" spans="1:6" ht="14.25" customHeight="1">
      <c r="A13" s="27" t="s">
        <v>20</v>
      </c>
      <c r="B13" s="24" t="s">
        <v>21</v>
      </c>
      <c r="C13" s="28">
        <f>SUM(G13:N13)/1000</f>
        <v>0</v>
      </c>
      <c r="D13" s="25">
        <f>C13*1.1</f>
        <v>0</v>
      </c>
      <c r="E13" s="24" t="s">
        <v>7</v>
      </c>
      <c r="F13" s="10"/>
    </row>
    <row r="14" spans="1:6" ht="14.25" customHeight="1">
      <c r="A14" s="27" t="s">
        <v>22</v>
      </c>
      <c r="B14" s="24" t="s">
        <v>23</v>
      </c>
      <c r="C14" s="28">
        <f>SUM(G14:N14)/1000</f>
        <v>0</v>
      </c>
      <c r="D14" s="25">
        <f>C14*1.1</f>
        <v>0</v>
      </c>
      <c r="E14" s="24" t="s">
        <v>7</v>
      </c>
      <c r="F14" s="10"/>
    </row>
    <row r="15" spans="1:6" ht="14.25" customHeight="1">
      <c r="A15" s="27" t="s">
        <v>24</v>
      </c>
      <c r="B15" s="24" t="s">
        <v>25</v>
      </c>
      <c r="C15" s="28">
        <f>SUM(G15:N15)/1000</f>
        <v>0</v>
      </c>
      <c r="D15" s="25">
        <f>C15*1.1</f>
        <v>0</v>
      </c>
      <c r="E15" s="24" t="s">
        <v>7</v>
      </c>
      <c r="F15" s="10"/>
    </row>
    <row r="16" spans="1:6" ht="14.25" customHeight="1">
      <c r="A16" s="27" t="s">
        <v>26</v>
      </c>
      <c r="B16" s="24" t="s">
        <v>100</v>
      </c>
      <c r="C16" s="28"/>
      <c r="D16" s="25"/>
      <c r="E16" s="24" t="s">
        <v>7</v>
      </c>
      <c r="F16" s="10"/>
    </row>
    <row r="17" spans="1:6" ht="27.75" customHeight="1">
      <c r="A17" s="8" t="s">
        <v>27</v>
      </c>
      <c r="B17" s="8" t="s">
        <v>28</v>
      </c>
      <c r="C17" s="9">
        <f>SUM(C18:C22)</f>
        <v>0</v>
      </c>
      <c r="D17" s="9">
        <f>SUM(D18:D22)</f>
        <v>623.356</v>
      </c>
      <c r="E17" s="8" t="s">
        <v>7</v>
      </c>
      <c r="F17" s="10"/>
    </row>
    <row r="18" spans="1:6" s="12" customFormat="1" ht="14.25" customHeight="1">
      <c r="A18" s="24" t="s">
        <v>29</v>
      </c>
      <c r="B18" s="24" t="s">
        <v>30</v>
      </c>
      <c r="C18" s="28">
        <f>SUM(G18:M18)/1000</f>
        <v>0</v>
      </c>
      <c r="D18" s="25">
        <f>C18*1.5</f>
        <v>0</v>
      </c>
      <c r="E18" s="24" t="s">
        <v>7</v>
      </c>
      <c r="F18" s="11"/>
    </row>
    <row r="19" spans="1:8" ht="14.25" customHeight="1">
      <c r="A19" s="24" t="s">
        <v>31</v>
      </c>
      <c r="B19" s="24" t="s">
        <v>32</v>
      </c>
      <c r="C19" s="28">
        <f>SUM(G19:M19)/1000</f>
        <v>0</v>
      </c>
      <c r="D19" s="25">
        <f>C19*2</f>
        <v>0</v>
      </c>
      <c r="E19" s="24" t="s">
        <v>7</v>
      </c>
      <c r="F19" s="10"/>
      <c r="H19" s="13"/>
    </row>
    <row r="20" spans="1:6" ht="14.25" customHeight="1">
      <c r="A20" s="24" t="s">
        <v>33</v>
      </c>
      <c r="B20" s="24" t="s">
        <v>34</v>
      </c>
      <c r="C20" s="28"/>
      <c r="D20" s="25">
        <f>623.356</f>
        <v>623.356</v>
      </c>
      <c r="E20" s="24" t="s">
        <v>7</v>
      </c>
      <c r="F20" s="10"/>
    </row>
    <row r="21" spans="1:6" ht="14.25" customHeight="1">
      <c r="A21" s="24" t="s">
        <v>35</v>
      </c>
      <c r="B21" s="24" t="s">
        <v>104</v>
      </c>
      <c r="C21" s="28">
        <f>SUM(G21:M21)/1000</f>
        <v>0</v>
      </c>
      <c r="D21" s="25">
        <f>C21*1.1</f>
        <v>0</v>
      </c>
      <c r="E21" s="24" t="s">
        <v>7</v>
      </c>
      <c r="F21" s="10"/>
    </row>
    <row r="22" spans="1:6" ht="14.25" customHeight="1">
      <c r="A22" s="24" t="s">
        <v>105</v>
      </c>
      <c r="B22" s="24" t="s">
        <v>36</v>
      </c>
      <c r="C22" s="28"/>
      <c r="D22" s="25"/>
      <c r="E22" s="24" t="s">
        <v>7</v>
      </c>
      <c r="F22" s="10"/>
    </row>
    <row r="23" spans="1:6" ht="18.75" customHeight="1">
      <c r="A23" s="8" t="s">
        <v>37</v>
      </c>
      <c r="B23" s="8" t="s">
        <v>38</v>
      </c>
      <c r="C23" s="9">
        <f>SUM(C24:C40)</f>
        <v>262.057</v>
      </c>
      <c r="D23" s="9">
        <f>SUM(D24:D40)</f>
        <v>288.26270000000005</v>
      </c>
      <c r="E23" s="8" t="s">
        <v>7</v>
      </c>
      <c r="F23" s="10"/>
    </row>
    <row r="24" spans="1:6" ht="14.25" customHeight="1">
      <c r="A24" s="24" t="s">
        <v>39</v>
      </c>
      <c r="B24" s="24" t="s">
        <v>40</v>
      </c>
      <c r="C24" s="28">
        <f>SUM(G24:R24)/1000</f>
        <v>0</v>
      </c>
      <c r="D24" s="25">
        <f>C24</f>
        <v>0</v>
      </c>
      <c r="E24" s="24" t="s">
        <v>7</v>
      </c>
      <c r="F24" s="10"/>
    </row>
    <row r="25" spans="1:7" ht="14.25" customHeight="1">
      <c r="A25" s="24" t="s">
        <v>41</v>
      </c>
      <c r="B25" s="24" t="s">
        <v>42</v>
      </c>
      <c r="C25" s="28">
        <f aca="true" t="shared" si="0" ref="C25:C39">SUM(G25:R25)/1000</f>
        <v>0</v>
      </c>
      <c r="D25" s="25">
        <f>C25</f>
        <v>0</v>
      </c>
      <c r="E25" s="24" t="s">
        <v>7</v>
      </c>
      <c r="F25" s="10"/>
      <c r="G25" s="13"/>
    </row>
    <row r="26" spans="1:7" ht="14.25" customHeight="1">
      <c r="A26" s="24" t="s">
        <v>107</v>
      </c>
      <c r="B26" s="24" t="s">
        <v>106</v>
      </c>
      <c r="C26" s="28">
        <f>SUM(G26:R26)/1000</f>
        <v>0</v>
      </c>
      <c r="D26" s="25">
        <f>C26</f>
        <v>0</v>
      </c>
      <c r="E26" s="24" t="s">
        <v>7</v>
      </c>
      <c r="F26" s="10"/>
      <c r="G26" s="13"/>
    </row>
    <row r="27" spans="1:6" ht="14.25" customHeight="1">
      <c r="A27" s="24" t="s">
        <v>43</v>
      </c>
      <c r="B27" s="24" t="s">
        <v>44</v>
      </c>
      <c r="C27" s="28"/>
      <c r="D27" s="25"/>
      <c r="E27" s="24" t="s">
        <v>7</v>
      </c>
      <c r="F27" s="10"/>
    </row>
    <row r="28" spans="1:6" ht="14.25" customHeight="1">
      <c r="A28" s="24" t="s">
        <v>45</v>
      </c>
      <c r="B28" s="24" t="s">
        <v>46</v>
      </c>
      <c r="C28" s="28">
        <f t="shared" si="0"/>
        <v>0</v>
      </c>
      <c r="D28" s="25">
        <f>C28*1.1</f>
        <v>0</v>
      </c>
      <c r="E28" s="24" t="s">
        <v>7</v>
      </c>
      <c r="F28" s="10"/>
    </row>
    <row r="29" spans="1:6" ht="14.25" customHeight="1">
      <c r="A29" s="24" t="s">
        <v>47</v>
      </c>
      <c r="B29" s="24" t="s">
        <v>48</v>
      </c>
      <c r="C29" s="28"/>
      <c r="D29" s="25"/>
      <c r="E29" s="24" t="s">
        <v>7</v>
      </c>
      <c r="F29" s="10"/>
    </row>
    <row r="30" spans="1:6" ht="14.25" customHeight="1">
      <c r="A30" s="24" t="s">
        <v>49</v>
      </c>
      <c r="B30" s="24" t="s">
        <v>50</v>
      </c>
      <c r="C30" s="28"/>
      <c r="D30" s="25"/>
      <c r="E30" s="24" t="s">
        <v>7</v>
      </c>
      <c r="F30" s="10"/>
    </row>
    <row r="31" spans="1:6" ht="14.25" customHeight="1">
      <c r="A31" s="24" t="s">
        <v>51</v>
      </c>
      <c r="B31" s="24" t="s">
        <v>52</v>
      </c>
      <c r="C31" s="28">
        <f t="shared" si="0"/>
        <v>0</v>
      </c>
      <c r="D31" s="25">
        <f aca="true" t="shared" si="1" ref="D31:D40">C31*1.1</f>
        <v>0</v>
      </c>
      <c r="E31" s="24" t="s">
        <v>7</v>
      </c>
      <c r="F31" s="10"/>
    </row>
    <row r="32" spans="1:6" ht="14.25" customHeight="1">
      <c r="A32" s="24" t="s">
        <v>53</v>
      </c>
      <c r="B32" s="24" t="s">
        <v>54</v>
      </c>
      <c r="C32" s="28">
        <f t="shared" si="0"/>
        <v>0</v>
      </c>
      <c r="D32" s="25">
        <f t="shared" si="1"/>
        <v>0</v>
      </c>
      <c r="E32" s="24" t="s">
        <v>7</v>
      </c>
      <c r="F32" s="10"/>
    </row>
    <row r="33" spans="1:6" ht="14.25" customHeight="1">
      <c r="A33" s="26" t="s">
        <v>55</v>
      </c>
      <c r="B33" s="24" t="s">
        <v>56</v>
      </c>
      <c r="C33" s="28"/>
      <c r="D33" s="25"/>
      <c r="E33" s="24" t="s">
        <v>7</v>
      </c>
      <c r="F33" s="10"/>
    </row>
    <row r="34" spans="1:6" ht="14.25" customHeight="1">
      <c r="A34" s="26" t="s">
        <v>57</v>
      </c>
      <c r="B34" s="24" t="s">
        <v>99</v>
      </c>
      <c r="C34" s="28">
        <f t="shared" si="0"/>
        <v>0</v>
      </c>
      <c r="D34" s="25">
        <f t="shared" si="1"/>
        <v>0</v>
      </c>
      <c r="E34" s="24" t="s">
        <v>7</v>
      </c>
      <c r="F34" s="10"/>
    </row>
    <row r="35" spans="1:6" ht="14.25" customHeight="1">
      <c r="A35" s="26" t="s">
        <v>58</v>
      </c>
      <c r="B35" s="24" t="s">
        <v>59</v>
      </c>
      <c r="C35" s="28">
        <f>SUM(G35:R35)/1000</f>
        <v>0</v>
      </c>
      <c r="D35" s="25">
        <f t="shared" si="1"/>
        <v>0</v>
      </c>
      <c r="E35" s="24" t="s">
        <v>7</v>
      </c>
      <c r="F35" s="10"/>
    </row>
    <row r="36" spans="1:6" ht="14.25" customHeight="1">
      <c r="A36" s="26" t="s">
        <v>60</v>
      </c>
      <c r="B36" s="24" t="s">
        <v>61</v>
      </c>
      <c r="C36" s="28">
        <f t="shared" si="0"/>
        <v>0</v>
      </c>
      <c r="D36" s="25">
        <f t="shared" si="1"/>
        <v>0</v>
      </c>
      <c r="E36" s="24" t="s">
        <v>7</v>
      </c>
      <c r="F36" s="10"/>
    </row>
    <row r="37" spans="1:6" ht="14.25" customHeight="1">
      <c r="A37" s="26" t="s">
        <v>62</v>
      </c>
      <c r="B37" s="24" t="s">
        <v>63</v>
      </c>
      <c r="C37" s="28">
        <f t="shared" si="0"/>
        <v>0</v>
      </c>
      <c r="D37" s="25">
        <f t="shared" si="1"/>
        <v>0</v>
      </c>
      <c r="E37" s="24" t="s">
        <v>7</v>
      </c>
      <c r="F37" s="10"/>
    </row>
    <row r="38" spans="1:6" ht="14.25" customHeight="1">
      <c r="A38" s="26" t="s">
        <v>62</v>
      </c>
      <c r="B38" s="24" t="s">
        <v>64</v>
      </c>
      <c r="C38" s="28">
        <v>33.77</v>
      </c>
      <c r="D38" s="25">
        <f t="shared" si="1"/>
        <v>37.147000000000006</v>
      </c>
      <c r="E38" s="24" t="s">
        <v>7</v>
      </c>
      <c r="F38" s="10"/>
    </row>
    <row r="39" spans="1:6" ht="14.25" customHeight="1">
      <c r="A39" s="26" t="s">
        <v>65</v>
      </c>
      <c r="B39" s="24" t="s">
        <v>66</v>
      </c>
      <c r="C39" s="28">
        <f t="shared" si="0"/>
        <v>0</v>
      </c>
      <c r="D39" s="25">
        <f t="shared" si="1"/>
        <v>0</v>
      </c>
      <c r="E39" s="24" t="s">
        <v>7</v>
      </c>
      <c r="F39" s="10"/>
    </row>
    <row r="40" spans="1:6" ht="14.25" customHeight="1">
      <c r="A40" s="26" t="s">
        <v>67</v>
      </c>
      <c r="B40" s="24" t="s">
        <v>68</v>
      </c>
      <c r="C40" s="28">
        <v>228.287</v>
      </c>
      <c r="D40" s="25">
        <f t="shared" si="1"/>
        <v>251.11570000000003</v>
      </c>
      <c r="E40" s="24" t="s">
        <v>7</v>
      </c>
      <c r="F40" s="10"/>
    </row>
    <row r="41" spans="1:6" ht="14.25" customHeight="1">
      <c r="A41" s="8" t="s">
        <v>69</v>
      </c>
      <c r="B41" s="8" t="s">
        <v>70</v>
      </c>
      <c r="C41" s="9">
        <f>SUM(C42:C48)</f>
        <v>0.5</v>
      </c>
      <c r="D41" s="9">
        <f>SUM(D42:D48)</f>
        <v>0.55</v>
      </c>
      <c r="E41" s="8" t="s">
        <v>7</v>
      </c>
      <c r="F41" s="10"/>
    </row>
    <row r="42" spans="1:6" ht="14.25" customHeight="1">
      <c r="A42" s="26" t="s">
        <v>71</v>
      </c>
      <c r="B42" s="24" t="s">
        <v>72</v>
      </c>
      <c r="C42" s="28"/>
      <c r="D42" s="25"/>
      <c r="E42" s="24" t="s">
        <v>7</v>
      </c>
      <c r="F42" s="10"/>
    </row>
    <row r="43" spans="1:6" ht="14.25" customHeight="1">
      <c r="A43" s="26" t="s">
        <v>73</v>
      </c>
      <c r="B43" s="24" t="s">
        <v>74</v>
      </c>
      <c r="C43" s="28"/>
      <c r="D43" s="25"/>
      <c r="E43" s="24" t="s">
        <v>7</v>
      </c>
      <c r="F43" s="10"/>
    </row>
    <row r="44" spans="1:6" ht="14.25" customHeight="1">
      <c r="A44" s="26" t="s">
        <v>75</v>
      </c>
      <c r="B44" s="24" t="s">
        <v>76</v>
      </c>
      <c r="C44" s="28"/>
      <c r="D44" s="25"/>
      <c r="E44" s="24" t="s">
        <v>7</v>
      </c>
      <c r="F44" s="10"/>
    </row>
    <row r="45" spans="1:6" ht="14.25" customHeight="1">
      <c r="A45" s="26" t="s">
        <v>77</v>
      </c>
      <c r="B45" s="24" t="s">
        <v>78</v>
      </c>
      <c r="C45" s="28"/>
      <c r="D45" s="25"/>
      <c r="E45" s="24" t="s">
        <v>7</v>
      </c>
      <c r="F45" s="10"/>
    </row>
    <row r="46" spans="1:6" ht="14.25" customHeight="1">
      <c r="A46" s="26" t="s">
        <v>79</v>
      </c>
      <c r="B46" s="24" t="s">
        <v>80</v>
      </c>
      <c r="C46" s="28"/>
      <c r="D46" s="25"/>
      <c r="E46" s="24" t="s">
        <v>7</v>
      </c>
      <c r="F46" s="10"/>
    </row>
    <row r="47" spans="1:6" ht="14.25" customHeight="1">
      <c r="A47" s="26" t="s">
        <v>81</v>
      </c>
      <c r="B47" s="24" t="s">
        <v>82</v>
      </c>
      <c r="C47" s="28"/>
      <c r="D47" s="25"/>
      <c r="E47" s="24" t="s">
        <v>7</v>
      </c>
      <c r="F47" s="10"/>
    </row>
    <row r="48" spans="1:6" ht="14.25" customHeight="1">
      <c r="A48" s="26" t="s">
        <v>83</v>
      </c>
      <c r="B48" s="24" t="s">
        <v>84</v>
      </c>
      <c r="C48" s="28">
        <v>0.5</v>
      </c>
      <c r="D48" s="25">
        <f>C48*1.1</f>
        <v>0.55</v>
      </c>
      <c r="E48" s="24" t="s">
        <v>7</v>
      </c>
      <c r="F48" s="10"/>
    </row>
    <row r="49" spans="1:6" ht="18.75" customHeight="1">
      <c r="A49" s="8" t="s">
        <v>85</v>
      </c>
      <c r="B49" s="8" t="s">
        <v>86</v>
      </c>
      <c r="C49" s="9">
        <v>182.2</v>
      </c>
      <c r="D49" s="9">
        <f>C49</f>
        <v>182.2</v>
      </c>
      <c r="E49" s="8" t="s">
        <v>7</v>
      </c>
      <c r="F49" s="10"/>
    </row>
    <row r="50" spans="1:6" ht="18.75" customHeight="1">
      <c r="A50" s="8" t="s">
        <v>87</v>
      </c>
      <c r="B50" s="8" t="s">
        <v>88</v>
      </c>
      <c r="C50" s="9">
        <v>100</v>
      </c>
      <c r="D50" s="9">
        <v>554.1335369152889</v>
      </c>
      <c r="E50" s="8" t="s">
        <v>7</v>
      </c>
      <c r="F50" s="10"/>
    </row>
    <row r="51" spans="1:18" ht="18.75" customHeight="1">
      <c r="A51" s="8" t="s">
        <v>89</v>
      </c>
      <c r="B51" s="8" t="s">
        <v>90</v>
      </c>
      <c r="C51" s="9">
        <f>1055603.64166667/1000</f>
        <v>1055.60364166667</v>
      </c>
      <c r="D51" s="9">
        <v>1282.6732743613807</v>
      </c>
      <c r="E51" s="8" t="s">
        <v>7</v>
      </c>
      <c r="F51" s="10"/>
      <c r="I51" s="29"/>
      <c r="K51" s="29"/>
      <c r="L51" s="29"/>
      <c r="M51" s="2"/>
      <c r="N51" s="29"/>
      <c r="P51" s="29"/>
      <c r="Q51" s="29"/>
      <c r="R51" s="29"/>
    </row>
    <row r="52" spans="1:8" ht="18.75" customHeight="1">
      <c r="A52" s="22" t="s">
        <v>102</v>
      </c>
      <c r="B52" s="23" t="s">
        <v>101</v>
      </c>
      <c r="C52" s="8">
        <v>0</v>
      </c>
      <c r="D52" s="21">
        <v>0</v>
      </c>
      <c r="E52" s="21" t="s">
        <v>7</v>
      </c>
      <c r="F52" s="10"/>
      <c r="H52" s="29"/>
    </row>
    <row r="53" spans="1:6" ht="18.75" customHeight="1">
      <c r="A53" s="8">
        <v>10</v>
      </c>
      <c r="B53" s="8" t="s">
        <v>103</v>
      </c>
      <c r="C53" s="8">
        <v>0</v>
      </c>
      <c r="D53" s="14">
        <v>0</v>
      </c>
      <c r="E53" s="21" t="s">
        <v>7</v>
      </c>
      <c r="F53" s="10"/>
    </row>
    <row r="54" spans="1:10" ht="18.75" customHeight="1">
      <c r="A54" s="35" t="s">
        <v>91</v>
      </c>
      <c r="B54" s="36"/>
      <c r="C54" s="16">
        <f>C3+C6+C9+C17+C23+C49+C50+C41+C51+C53</f>
        <v>5012.96064166667</v>
      </c>
      <c r="D54" s="16">
        <f>D3+D6+D9+D17+D23+D49+D50+D41+D51+D53</f>
        <v>7932.467540780795</v>
      </c>
      <c r="E54" s="15" t="s">
        <v>7</v>
      </c>
      <c r="F54" s="10"/>
      <c r="G54" s="2"/>
      <c r="J54" s="13"/>
    </row>
    <row r="55" spans="1:6" ht="18.75" customHeight="1">
      <c r="A55" s="37" t="s">
        <v>92</v>
      </c>
      <c r="B55" s="38"/>
      <c r="C55" s="17">
        <f>C3+C6+C9+C17+C23+C49+C50+C41+C53</f>
        <v>3957.357</v>
      </c>
      <c r="D55" s="17">
        <f>D3+D6+D9+D17+D23+D49+D50+D41+D53</f>
        <v>6649.794266419415</v>
      </c>
      <c r="E55" s="17" t="s">
        <v>7</v>
      </c>
      <c r="F55" s="10"/>
    </row>
    <row r="56" ht="12.75" customHeight="1">
      <c r="C56" s="32"/>
    </row>
    <row r="57" ht="12.75" customHeight="1">
      <c r="C57" s="32"/>
    </row>
    <row r="58" spans="2:5" ht="14.25" customHeight="1">
      <c r="B58" s="18"/>
      <c r="C58" s="33"/>
      <c r="D58" s="19"/>
      <c r="E58" s="18"/>
    </row>
    <row r="59" spans="2:5" ht="14.25" customHeight="1">
      <c r="B59" s="18" t="s">
        <v>108</v>
      </c>
      <c r="C59" s="33"/>
      <c r="D59" s="19"/>
      <c r="E59" s="20" t="s">
        <v>109</v>
      </c>
    </row>
    <row r="60" ht="12.75" customHeight="1">
      <c r="C60" s="32"/>
    </row>
    <row r="61" ht="12.75" customHeight="1">
      <c r="C61" s="32"/>
    </row>
    <row r="62" ht="12.75" customHeight="1">
      <c r="C62" s="32"/>
    </row>
    <row r="63" ht="12.75" customHeight="1">
      <c r="C63" s="32"/>
    </row>
    <row r="64" ht="12.75" customHeight="1">
      <c r="C64" s="32"/>
    </row>
    <row r="65" ht="12.75" customHeight="1">
      <c r="C65" s="32"/>
    </row>
    <row r="66" ht="12.75" customHeight="1">
      <c r="C66" s="32"/>
    </row>
    <row r="67" ht="12.75" customHeight="1">
      <c r="C67" s="32"/>
    </row>
    <row r="68" ht="12.75" customHeight="1">
      <c r="C68" s="32"/>
    </row>
    <row r="69" ht="12.75" customHeight="1">
      <c r="C69" s="32"/>
    </row>
    <row r="70" ht="12.75" customHeight="1">
      <c r="C70" s="32"/>
    </row>
    <row r="71" ht="12.75" customHeight="1">
      <c r="C71" s="32"/>
    </row>
    <row r="72" ht="12.75" customHeight="1">
      <c r="C72" s="32"/>
    </row>
    <row r="73" ht="12.75" customHeight="1">
      <c r="C73" s="32"/>
    </row>
    <row r="74" ht="12.75" customHeight="1">
      <c r="C74" s="32"/>
    </row>
    <row r="75" ht="12.75" customHeight="1">
      <c r="C75" s="32"/>
    </row>
    <row r="76" ht="12.75" customHeight="1">
      <c r="C76" s="32"/>
    </row>
    <row r="77" ht="12.75" customHeight="1">
      <c r="C77" s="32"/>
    </row>
    <row r="78" ht="12.75" customHeight="1">
      <c r="C78" s="32"/>
    </row>
    <row r="79" ht="12.75" customHeight="1">
      <c r="C79" s="32"/>
    </row>
    <row r="80" ht="12.75" customHeight="1">
      <c r="C80" s="32"/>
    </row>
    <row r="81" ht="12.75" customHeight="1">
      <c r="C81" s="32"/>
    </row>
    <row r="82" ht="12.75" customHeight="1">
      <c r="C82" s="32"/>
    </row>
    <row r="83" ht="12.75" customHeight="1">
      <c r="C83" s="32"/>
    </row>
    <row r="84" ht="12.75" customHeight="1">
      <c r="C84" s="32"/>
    </row>
    <row r="85" ht="12.75" customHeight="1">
      <c r="C85" s="32"/>
    </row>
    <row r="86" ht="12.75" customHeight="1">
      <c r="C86" s="32"/>
    </row>
    <row r="87" ht="12.75" customHeight="1">
      <c r="C87" s="32"/>
    </row>
  </sheetData>
  <sheetProtection selectLockedCells="1" selectUnlockedCells="1"/>
  <mergeCells count="3">
    <mergeCell ref="A1:E1"/>
    <mergeCell ref="A54:B54"/>
    <mergeCell ref="A55:B55"/>
  </mergeCells>
  <printOptions/>
  <pageMargins left="0.15763888888888888" right="0.15763888888888888" top="0.19652777777777777" bottom="0.19652777777777777" header="0.5118055555555555" footer="0.5118055555555555"/>
  <pageSetup fitToHeight="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oooce</dc:creator>
  <cp:keywords/>
  <dc:description/>
  <cp:lastModifiedBy>Голохвастов Сергей Владимирович</cp:lastModifiedBy>
  <cp:lastPrinted>2020-04-29T10:01:07Z</cp:lastPrinted>
  <dcterms:created xsi:type="dcterms:W3CDTF">2020-04-27T12:45:01Z</dcterms:created>
  <dcterms:modified xsi:type="dcterms:W3CDTF">2020-12-07T11:54:56Z</dcterms:modified>
  <cp:category/>
  <cp:version/>
  <cp:contentType/>
  <cp:contentStatus/>
</cp:coreProperties>
</file>